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kursk042\Downloads\"/>
    </mc:Choice>
  </mc:AlternateContent>
  <xr:revisionPtr revIDLastSave="0" documentId="13_ncr:1_{4FC8C51F-5975-44D5-A95E-E66570895E7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на 31.12.2025" sheetId="6" r:id="rId1"/>
  </sheets>
  <definedNames>
    <definedName name="_xlnm.Print_Area" localSheetId="0">'на 31.12.2025'!$A$1:$L$52</definedName>
  </definedNames>
  <calcPr calcId="191029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6" l="1"/>
  <c r="I17" i="6" l="1"/>
  <c r="B50" i="6"/>
  <c r="I44" i="6"/>
  <c r="L17" i="6" l="1"/>
  <c r="L16" i="6"/>
  <c r="L14" i="6"/>
  <c r="L13" i="6"/>
  <c r="L18" i="6"/>
  <c r="J18" i="6" l="1"/>
  <c r="I18" i="6"/>
  <c r="L31" i="6"/>
  <c r="L21" i="6"/>
  <c r="L19" i="6"/>
  <c r="K19" i="6"/>
  <c r="J19" i="6"/>
  <c r="I19" i="6"/>
  <c r="B46" i="6"/>
  <c r="L20" i="6"/>
  <c r="B30" i="6"/>
  <c r="B37" i="6" l="1"/>
  <c r="B36" i="6"/>
  <c r="L39" i="6" l="1"/>
  <c r="B26" i="6" l="1"/>
  <c r="B24" i="6"/>
  <c r="B35" i="6"/>
  <c r="B29" i="6"/>
  <c r="B23" i="6"/>
  <c r="P23" i="6" l="1"/>
  <c r="O23" i="6"/>
  <c r="N23" i="6"/>
  <c r="M23" i="6"/>
  <c r="L44" i="6"/>
  <c r="L11" i="6" s="1"/>
  <c r="M27" i="6" l="1"/>
  <c r="H44" i="6" l="1"/>
  <c r="H20" i="6" l="1"/>
  <c r="H18" i="6" l="1"/>
  <c r="K16" i="6" l="1"/>
  <c r="K14" i="6"/>
  <c r="K13" i="6" l="1"/>
  <c r="J13" i="6"/>
  <c r="I13" i="6"/>
  <c r="K17" i="6"/>
  <c r="I20" i="6"/>
  <c r="B48" i="6" l="1"/>
  <c r="B43" i="6"/>
  <c r="B42" i="6"/>
  <c r="B41" i="6"/>
  <c r="B34" i="6"/>
  <c r="B33" i="6"/>
  <c r="K39" i="6" l="1"/>
  <c r="B47" i="6" l="1"/>
  <c r="K20" i="6"/>
  <c r="H16" i="6"/>
  <c r="H14" i="6"/>
  <c r="H13" i="6"/>
  <c r="K44" i="6"/>
  <c r="B49" i="6"/>
  <c r="K18" i="6"/>
  <c r="K31" i="6" l="1"/>
  <c r="K21" i="6"/>
  <c r="K11" i="6" l="1"/>
  <c r="H17" i="6"/>
  <c r="G16" i="6" l="1"/>
  <c r="I21" i="6" l="1"/>
  <c r="H19" i="6" l="1"/>
  <c r="C13" i="6" l="1"/>
  <c r="D13" i="6"/>
  <c r="E13" i="6"/>
  <c r="F13" i="6"/>
  <c r="G13" i="6"/>
  <c r="C14" i="6"/>
  <c r="D14" i="6"/>
  <c r="E14" i="6"/>
  <c r="F14" i="6"/>
  <c r="G14" i="6"/>
  <c r="I14" i="6"/>
  <c r="J14" i="6"/>
  <c r="C15" i="6"/>
  <c r="D15" i="6"/>
  <c r="E15" i="6"/>
  <c r="F15" i="6"/>
  <c r="G15" i="6"/>
  <c r="H15" i="6"/>
  <c r="C16" i="6"/>
  <c r="D16" i="6"/>
  <c r="E16" i="6"/>
  <c r="F16" i="6"/>
  <c r="I16" i="6"/>
  <c r="J16" i="6"/>
  <c r="D17" i="6"/>
  <c r="E17" i="6"/>
  <c r="F17" i="6"/>
  <c r="G17" i="6"/>
  <c r="J17" i="6"/>
  <c r="G18" i="6"/>
  <c r="B18" i="6" s="1"/>
  <c r="G19" i="6"/>
  <c r="B19" i="6" s="1"/>
  <c r="G20" i="6"/>
  <c r="B20" i="6" s="1"/>
  <c r="J20" i="6"/>
  <c r="F21" i="6"/>
  <c r="G21" i="6"/>
  <c r="H21" i="6"/>
  <c r="J21" i="6"/>
  <c r="B25" i="6"/>
  <c r="C28" i="6"/>
  <c r="D28" i="6"/>
  <c r="E28" i="6"/>
  <c r="E21" i="6" s="1"/>
  <c r="C31" i="6"/>
  <c r="D31" i="6"/>
  <c r="E31" i="6"/>
  <c r="F31" i="6"/>
  <c r="G31" i="6"/>
  <c r="H31" i="6"/>
  <c r="I31" i="6"/>
  <c r="B31" i="6" s="1"/>
  <c r="J31" i="6"/>
  <c r="B38" i="6"/>
  <c r="E39" i="6"/>
  <c r="F39" i="6"/>
  <c r="G39" i="6"/>
  <c r="H39" i="6"/>
  <c r="I39" i="6"/>
  <c r="J39" i="6"/>
  <c r="C44" i="6"/>
  <c r="D44" i="6"/>
  <c r="D39" i="6" s="1"/>
  <c r="G44" i="6"/>
  <c r="J44" i="6"/>
  <c r="B28" i="6" l="1"/>
  <c r="B14" i="6"/>
  <c r="B16" i="6"/>
  <c r="B44" i="6"/>
  <c r="B21" i="6"/>
  <c r="B17" i="6"/>
  <c r="B13" i="6"/>
  <c r="I11" i="6"/>
  <c r="J11" i="6"/>
  <c r="C39" i="6"/>
  <c r="C11" i="6" s="1"/>
  <c r="H11" i="6"/>
  <c r="G11" i="6"/>
  <c r="F11" i="6"/>
  <c r="D11" i="6"/>
  <c r="B15" i="6"/>
  <c r="B39" i="6"/>
  <c r="E11" i="6"/>
  <c r="B11" i="6" l="1"/>
</calcChain>
</file>

<file path=xl/sharedStrings.xml><?xml version="1.0" encoding="utf-8"?>
<sst xmlns="http://schemas.openxmlformats.org/spreadsheetml/2006/main" count="52" uniqueCount="36">
  <si>
    <t>ФИНАНСОВОЕ ОБЕСПЕЧЕНИЕ</t>
  </si>
  <si>
    <t>тыс. руб.</t>
  </si>
  <si>
    <t>Источники финансирования</t>
  </si>
  <si>
    <t>Всего за период реализации программы</t>
  </si>
  <si>
    <t>в том числе по годам</t>
  </si>
  <si>
    <t>Всего по программе</t>
  </si>
  <si>
    <t>в том числе: в разрезе главных распорядителей  бюджетных средств</t>
  </si>
  <si>
    <t>1. Комитет жилищно-коммунального хозяйства города Курска</t>
  </si>
  <si>
    <t>2. Комитет по управлению муниципальным имуществом города Курска</t>
  </si>
  <si>
    <t>3. Комитет экологической безопасности и природопользования города Курска</t>
  </si>
  <si>
    <t>4.Управление муниципального контроля города Курска</t>
  </si>
  <si>
    <t>бюджет города Курска - всего по программе</t>
  </si>
  <si>
    <t>областной бюджет  - всего по программе</t>
  </si>
  <si>
    <t>2. Комитет городского хозяйства города Курска</t>
  </si>
  <si>
    <t>федеральный бюджет  - всего по программе</t>
  </si>
  <si>
    <t>прочие источники  - всего по программе</t>
  </si>
  <si>
    <t>внебюджетные источники</t>
  </si>
  <si>
    <t>3. Администрация Сеймского округа города Курска</t>
  </si>
  <si>
    <t>4. Администрация Железнодорожного округа города Курска</t>
  </si>
  <si>
    <t>5. Администрация Центрального округа города Курска</t>
  </si>
  <si>
    <t>4. Управление муниципального контроля города Курска</t>
  </si>
  <si>
    <t>6.Управление муниципального контроля города Курска</t>
  </si>
  <si>
    <t>5. Комитет городского хозяйства города Курска</t>
  </si>
  <si>
    <t>6. Администрация Центрального округа города Курска</t>
  </si>
  <si>
    <t>7. Администрация Сеймского округа города Курска</t>
  </si>
  <si>
    <t>8. Администрация Железнодорожного округа города Курска</t>
  </si>
  <si>
    <t>3. Управление муниципального контроля города Курска</t>
  </si>
  <si>
    <t>4. Администрация Центрального округа города Курска</t>
  </si>
  <si>
    <t>2. Администрация Сеймского округа города Курска</t>
  </si>
  <si>
    <t>3. Администрация Железнодорожного округа города Курска</t>
  </si>
  <si>
    <t xml:space="preserve"> муниципальной программы «Организация предоставления населению жилищно-коммунальных услуг, благоустройство и охрана окружающей среды  в городе Курске»</t>
  </si>
  <si>
    <t xml:space="preserve">                     </t>
  </si>
  <si>
    <t xml:space="preserve">  
 </t>
  </si>
  <si>
    <t xml:space="preserve">                </t>
  </si>
  <si>
    <t xml:space="preserve"> ».</t>
  </si>
  <si>
    <t xml:space="preserve"> ПРИЛОЖЕНИЕ 6
  к  постановлению                        Администрации города Курска                                                                  от  «02» февраля 2026 года                                  № 47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</si>
</sst>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0"/>
    <numFmt numFmtId="166" formatCode="0.0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Calibri"/>
      <family val="2"/>
      <charset val="1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charset val="1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3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vertical="center"/>
    </xf>
    <xf numFmtId="164" fontId="0" fillId="2" borderId="0" xfId="0" applyNumberFormat="1" applyFill="1"/>
    <xf numFmtId="165" fontId="10" fillId="2" borderId="1" xfId="0" applyNumberFormat="1" applyFont="1" applyFill="1" applyBorder="1" applyAlignment="1">
      <alignment horizontal="right" vertical="center" wrapText="1"/>
    </xf>
    <xf numFmtId="164" fontId="10" fillId="2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/>
    <xf numFmtId="164" fontId="12" fillId="2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horizontal="right" vertical="center" wrapText="1"/>
    </xf>
    <xf numFmtId="164" fontId="13" fillId="2" borderId="1" xfId="0" applyNumberFormat="1" applyFont="1" applyFill="1" applyBorder="1" applyAlignment="1">
      <alignment horizontal="right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164" fontId="8" fillId="2" borderId="1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" fontId="11" fillId="2" borderId="1" xfId="0" applyNumberFormat="1" applyFont="1" applyFill="1" applyBorder="1"/>
    <xf numFmtId="3" fontId="12" fillId="2" borderId="1" xfId="0" applyNumberFormat="1" applyFont="1" applyFill="1" applyBorder="1" applyAlignment="1">
      <alignment vertical="center"/>
    </xf>
    <xf numFmtId="3" fontId="4" fillId="2" borderId="1" xfId="0" applyNumberFormat="1" applyFont="1" applyFill="1" applyBorder="1"/>
    <xf numFmtId="0" fontId="4" fillId="2" borderId="0" xfId="0" applyFont="1" applyFill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/>
    <xf numFmtId="164" fontId="12" fillId="2" borderId="3" xfId="0" applyNumberFormat="1" applyFont="1" applyFill="1" applyBorder="1" applyAlignment="1">
      <alignment vertical="center"/>
    </xf>
    <xf numFmtId="164" fontId="8" fillId="2" borderId="3" xfId="0" applyNumberFormat="1" applyFont="1" applyFill="1" applyBorder="1" applyAlignment="1">
      <alignment vertical="center"/>
    </xf>
    <xf numFmtId="3" fontId="11" fillId="2" borderId="3" xfId="0" applyNumberFormat="1" applyFont="1" applyFill="1" applyBorder="1"/>
    <xf numFmtId="0" fontId="4" fillId="2" borderId="3" xfId="0" applyFont="1" applyFill="1" applyBorder="1"/>
    <xf numFmtId="0" fontId="0" fillId="0" borderId="1" xfId="0" applyBorder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2" fillId="0" borderId="8" xfId="0" applyFont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164" fontId="12" fillId="2" borderId="3" xfId="0" applyNumberFormat="1" applyFont="1" applyFill="1" applyBorder="1" applyAlignment="1">
      <alignment horizontal="right" vertical="center" wrapText="1"/>
    </xf>
    <xf numFmtId="0" fontId="0" fillId="0" borderId="2" xfId="0" applyBorder="1"/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14" fillId="0" borderId="1" xfId="0" applyNumberFormat="1" applyFont="1" applyBorder="1"/>
    <xf numFmtId="164" fontId="8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/>
    <xf numFmtId="164" fontId="14" fillId="0" borderId="3" xfId="0" applyNumberFormat="1" applyFont="1" applyBorder="1"/>
    <xf numFmtId="0" fontId="2" fillId="0" borderId="0" xfId="0" applyFont="1" applyAlignment="1">
      <alignment vertical="top"/>
    </xf>
    <xf numFmtId="0" fontId="2" fillId="0" borderId="0" xfId="0" applyFont="1"/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166" fontId="2" fillId="0" borderId="1" xfId="0" applyNumberFormat="1" applyFont="1" applyBorder="1" applyAlignment="1">
      <alignment vertical="center"/>
    </xf>
    <xf numFmtId="164" fontId="4" fillId="0" borderId="1" xfId="0" applyNumberFormat="1" applyFont="1" applyBorder="1"/>
    <xf numFmtId="164" fontId="4" fillId="2" borderId="1" xfId="0" applyNumberFormat="1" applyFont="1" applyFill="1" applyBorder="1" applyAlignment="1">
      <alignment vertical="center"/>
    </xf>
    <xf numFmtId="166" fontId="4" fillId="2" borderId="1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/>
    <xf numFmtId="164" fontId="12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9" fillId="0" borderId="0" xfId="0" applyFont="1" applyAlignment="1">
      <alignment horizontal="center" vertical="top"/>
    </xf>
    <xf numFmtId="0" fontId="4" fillId="2" borderId="6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view="pageBreakPreview" zoomScale="80" zoomScaleNormal="80" zoomScaleSheetLayoutView="80" zoomScalePageLayoutView="76" workbookViewId="0">
      <selection activeCell="I2" sqref="I2:K2"/>
    </sheetView>
  </sheetViews>
  <sheetFormatPr defaultColWidth="8.7109375" defaultRowHeight="18.75" x14ac:dyDescent="0.3"/>
  <cols>
    <col min="1" max="1" width="38.7109375" customWidth="1"/>
    <col min="2" max="2" width="16.42578125" customWidth="1"/>
    <col min="3" max="3" width="15" customWidth="1"/>
    <col min="4" max="5" width="14.7109375" customWidth="1"/>
    <col min="6" max="7" width="15" customWidth="1"/>
    <col min="8" max="8" width="15.140625" customWidth="1"/>
    <col min="9" max="9" width="15.7109375" customWidth="1"/>
    <col min="10" max="10" width="15" customWidth="1"/>
    <col min="11" max="11" width="15" style="44" customWidth="1"/>
    <col min="12" max="12" width="15.85546875" style="58" customWidth="1"/>
    <col min="13" max="13" width="11.42578125" bestFit="1" customWidth="1"/>
    <col min="14" max="16" width="9.85546875" bestFit="1" customWidth="1"/>
  </cols>
  <sheetData>
    <row r="1" spans="1:12" ht="33" customHeight="1" x14ac:dyDescent="0.25">
      <c r="A1" s="76"/>
      <c r="B1" s="76"/>
      <c r="C1" s="76"/>
      <c r="D1" s="76"/>
      <c r="E1" s="76"/>
      <c r="F1" s="76"/>
      <c r="G1" s="76"/>
      <c r="H1" s="76"/>
      <c r="I1" s="30"/>
      <c r="J1" s="30"/>
      <c r="K1" s="30"/>
      <c r="L1" s="57"/>
    </row>
    <row r="2" spans="1:12" ht="143.25" customHeight="1" x14ac:dyDescent="0.3">
      <c r="D2" s="1"/>
      <c r="E2" s="31"/>
      <c r="F2" s="31"/>
      <c r="G2" s="31"/>
      <c r="H2" s="31" t="s">
        <v>32</v>
      </c>
      <c r="I2" s="83" t="s">
        <v>35</v>
      </c>
      <c r="J2" s="83"/>
      <c r="K2" s="83"/>
    </row>
    <row r="3" spans="1:12" ht="48" hidden="1" customHeight="1" x14ac:dyDescent="0.3">
      <c r="D3" s="1"/>
      <c r="E3" s="31"/>
      <c r="F3" s="31"/>
      <c r="G3" s="31"/>
      <c r="H3" s="31"/>
      <c r="I3" s="31"/>
      <c r="J3" s="31"/>
      <c r="K3" s="47"/>
    </row>
    <row r="4" spans="1:12" ht="155.25" customHeight="1" x14ac:dyDescent="0.3">
      <c r="A4" s="3"/>
      <c r="B4" s="3"/>
      <c r="C4" s="3"/>
      <c r="D4" s="3"/>
      <c r="E4" s="79"/>
      <c r="F4" s="79"/>
      <c r="G4" s="79"/>
      <c r="H4" s="48"/>
      <c r="I4" s="84"/>
      <c r="J4" s="84"/>
      <c r="K4" s="84"/>
    </row>
    <row r="5" spans="1:12" ht="18.75" customHeight="1" x14ac:dyDescent="0.3">
      <c r="A5" s="74" t="s">
        <v>0</v>
      </c>
      <c r="B5" s="74"/>
      <c r="C5" s="74"/>
      <c r="D5" s="74"/>
      <c r="E5" s="74"/>
      <c r="F5" s="74"/>
      <c r="G5" s="74"/>
      <c r="H5" s="74"/>
      <c r="I5" s="74"/>
      <c r="J5" s="74"/>
      <c r="K5" s="51"/>
    </row>
    <row r="6" spans="1:12" ht="42.75" customHeight="1" x14ac:dyDescent="0.3">
      <c r="A6" s="75" t="s">
        <v>30</v>
      </c>
      <c r="B6" s="75"/>
      <c r="C6" s="75"/>
      <c r="D6" s="75"/>
      <c r="E6" s="75"/>
      <c r="F6" s="75"/>
      <c r="G6" s="75"/>
      <c r="H6" s="75"/>
      <c r="I6" s="75"/>
      <c r="J6" s="75"/>
      <c r="K6" s="26"/>
    </row>
    <row r="7" spans="1:12" ht="18.75" customHeight="1" x14ac:dyDescent="0.3">
      <c r="A7" s="26"/>
      <c r="B7" s="26"/>
      <c r="C7" s="26"/>
      <c r="D7" s="26"/>
      <c r="E7" s="26"/>
      <c r="F7" s="26"/>
      <c r="G7" s="26"/>
      <c r="H7" s="26"/>
      <c r="K7"/>
    </row>
    <row r="8" spans="1:12" ht="24" customHeight="1" x14ac:dyDescent="0.3">
      <c r="A8" s="5"/>
      <c r="B8" s="5"/>
      <c r="C8" s="5"/>
      <c r="D8" s="5"/>
      <c r="E8" s="5"/>
      <c r="G8" s="5" t="s">
        <v>1</v>
      </c>
      <c r="H8" s="4"/>
      <c r="K8"/>
    </row>
    <row r="9" spans="1:12" ht="17.45" customHeight="1" x14ac:dyDescent="0.3">
      <c r="A9" s="77" t="s">
        <v>2</v>
      </c>
      <c r="B9" s="77" t="s">
        <v>3</v>
      </c>
      <c r="C9" s="80" t="s">
        <v>4</v>
      </c>
      <c r="D9" s="81"/>
      <c r="E9" s="81"/>
      <c r="F9" s="81"/>
      <c r="G9" s="81"/>
      <c r="H9" s="81"/>
      <c r="I9" s="81"/>
      <c r="J9" s="82"/>
      <c r="K9" s="52"/>
      <c r="L9" s="59"/>
    </row>
    <row r="10" spans="1:12" ht="36" customHeight="1" x14ac:dyDescent="0.25">
      <c r="A10" s="78"/>
      <c r="B10" s="78"/>
      <c r="C10" s="32">
        <v>2019</v>
      </c>
      <c r="D10" s="32">
        <v>2020</v>
      </c>
      <c r="E10" s="32">
        <v>2021</v>
      </c>
      <c r="F10" s="32">
        <v>2022</v>
      </c>
      <c r="G10" s="32">
        <v>2023</v>
      </c>
      <c r="H10" s="32">
        <v>2024</v>
      </c>
      <c r="I10" s="32">
        <v>2025</v>
      </c>
      <c r="J10" s="37">
        <v>2026</v>
      </c>
      <c r="K10" s="45">
        <v>2027</v>
      </c>
      <c r="L10" s="60">
        <v>2028</v>
      </c>
    </row>
    <row r="11" spans="1:12" ht="19.5" x14ac:dyDescent="0.35">
      <c r="A11" s="6" t="s">
        <v>5</v>
      </c>
      <c r="B11" s="17">
        <f>SUM(C11:L11)</f>
        <v>9923225.1010699999</v>
      </c>
      <c r="C11" s="18">
        <f t="shared" ref="C11:F11" si="0">C21+C31+C39+C44</f>
        <v>781568.9</v>
      </c>
      <c r="D11" s="18">
        <f t="shared" si="0"/>
        <v>424780.33106999996</v>
      </c>
      <c r="E11" s="18">
        <f t="shared" si="0"/>
        <v>824050.2</v>
      </c>
      <c r="F11" s="18">
        <f t="shared" si="0"/>
        <v>1089959.3</v>
      </c>
      <c r="G11" s="36">
        <f t="shared" ref="G11:L11" si="1">G21+G31+G39+G44</f>
        <v>1351372.8499999999</v>
      </c>
      <c r="H11" s="18">
        <f t="shared" si="1"/>
        <v>1167320.1300000001</v>
      </c>
      <c r="I11" s="54">
        <f t="shared" si="1"/>
        <v>1165411</v>
      </c>
      <c r="J11" s="38">
        <f t="shared" si="1"/>
        <v>1004439.6399999999</v>
      </c>
      <c r="K11" s="18">
        <f t="shared" si="1"/>
        <v>1065584.2</v>
      </c>
      <c r="L11" s="63">
        <f t="shared" si="1"/>
        <v>1048738.5500000003</v>
      </c>
    </row>
    <row r="12" spans="1:12" ht="57.75" customHeight="1" x14ac:dyDescent="0.3">
      <c r="A12" s="7" t="s">
        <v>6</v>
      </c>
      <c r="B12" s="12"/>
      <c r="C12" s="10"/>
      <c r="D12" s="10"/>
      <c r="E12" s="13"/>
      <c r="F12" s="13"/>
      <c r="G12" s="13"/>
      <c r="H12" s="14"/>
      <c r="I12" s="14"/>
      <c r="J12" s="39"/>
      <c r="K12" s="14"/>
      <c r="L12" s="59"/>
    </row>
    <row r="13" spans="1:12" ht="56.25" x14ac:dyDescent="0.3">
      <c r="A13" s="8" t="s">
        <v>7</v>
      </c>
      <c r="B13" s="16">
        <f>SUM(C13:L13)</f>
        <v>6101143.040000001</v>
      </c>
      <c r="C13" s="15">
        <f>C23+C33</f>
        <v>682708.5</v>
      </c>
      <c r="D13" s="15">
        <f>D23+D33+D41</f>
        <v>236794.4</v>
      </c>
      <c r="E13" s="15">
        <f>E23+E33+E41+E46</f>
        <v>592563.19999999995</v>
      </c>
      <c r="F13" s="15">
        <f>F23+F33+F41+F46</f>
        <v>687426.89999999991</v>
      </c>
      <c r="G13" s="15">
        <f>G23+G33+G41+G46</f>
        <v>951152.5</v>
      </c>
      <c r="H13" s="15">
        <f>H23+H46+H33+H41</f>
        <v>793085.14</v>
      </c>
      <c r="I13" s="15">
        <f>I23+I33+I41+I46</f>
        <v>645574.80000000005</v>
      </c>
      <c r="J13" s="40">
        <f>J23+J33-+J41+J46</f>
        <v>500155.39999999997</v>
      </c>
      <c r="K13" s="15">
        <f>K23+K33+K41+K46</f>
        <v>518516.5</v>
      </c>
      <c r="L13" s="67">
        <f>L33+L23+L46</f>
        <v>493165.7</v>
      </c>
    </row>
    <row r="14" spans="1:12" ht="56.25" x14ac:dyDescent="0.3">
      <c r="A14" s="8" t="s">
        <v>8</v>
      </c>
      <c r="B14" s="16">
        <f>SUM(C14:L14)</f>
        <v>22304.503700000001</v>
      </c>
      <c r="C14" s="15">
        <f>C24</f>
        <v>1179.3</v>
      </c>
      <c r="D14" s="15">
        <f t="shared" ref="D14:H16" si="2">D24</f>
        <v>1744.4237000000001</v>
      </c>
      <c r="E14" s="15">
        <f t="shared" si="2"/>
        <v>1705.9</v>
      </c>
      <c r="F14" s="15">
        <f t="shared" si="2"/>
        <v>1133.0999999999999</v>
      </c>
      <c r="G14" s="15">
        <f t="shared" ref="G14:L14" si="3">G24</f>
        <v>2468</v>
      </c>
      <c r="H14" s="15">
        <f t="shared" si="3"/>
        <v>2933.6</v>
      </c>
      <c r="I14" s="33">
        <f t="shared" si="3"/>
        <v>2329.9</v>
      </c>
      <c r="J14" s="40">
        <f t="shared" si="3"/>
        <v>2936.76</v>
      </c>
      <c r="K14" s="15">
        <f t="shared" si="3"/>
        <v>2936.76</v>
      </c>
      <c r="L14" s="67">
        <f t="shared" si="3"/>
        <v>2936.76</v>
      </c>
    </row>
    <row r="15" spans="1:12" ht="75" x14ac:dyDescent="0.3">
      <c r="A15" s="27" t="s">
        <v>9</v>
      </c>
      <c r="B15" s="16">
        <f t="shared" ref="B15" si="4">SUM(C15:H15)</f>
        <v>101629.75473</v>
      </c>
      <c r="C15" s="15">
        <f>C25</f>
        <v>90325</v>
      </c>
      <c r="D15" s="15">
        <f t="shared" si="2"/>
        <v>11304.754730000001</v>
      </c>
      <c r="E15" s="15">
        <f t="shared" si="2"/>
        <v>0</v>
      </c>
      <c r="F15" s="15">
        <f t="shared" si="2"/>
        <v>0</v>
      </c>
      <c r="G15" s="15">
        <f t="shared" si="2"/>
        <v>0</v>
      </c>
      <c r="H15" s="15">
        <f t="shared" si="2"/>
        <v>0</v>
      </c>
      <c r="I15" s="33">
        <v>0</v>
      </c>
      <c r="J15" s="40">
        <v>0</v>
      </c>
      <c r="K15" s="15">
        <v>0</v>
      </c>
      <c r="L15" s="67">
        <v>0</v>
      </c>
    </row>
    <row r="16" spans="1:12" ht="37.5" x14ac:dyDescent="0.25">
      <c r="A16" s="28" t="s">
        <v>20</v>
      </c>
      <c r="B16" s="16">
        <f>SUM(C16:L16)</f>
        <v>146260.48560000001</v>
      </c>
      <c r="C16" s="15">
        <f>C26</f>
        <v>7356.2</v>
      </c>
      <c r="D16" s="15">
        <f>D26</f>
        <v>9871.9356000000007</v>
      </c>
      <c r="E16" s="15">
        <f t="shared" si="2"/>
        <v>13053.6</v>
      </c>
      <c r="F16" s="15">
        <f t="shared" si="2"/>
        <v>15827</v>
      </c>
      <c r="G16" s="15">
        <f>G26+G43</f>
        <v>16419.8</v>
      </c>
      <c r="H16" s="15">
        <f>H26</f>
        <v>16259.2</v>
      </c>
      <c r="I16" s="33">
        <f>I26</f>
        <v>17175.55</v>
      </c>
      <c r="J16" s="40">
        <f>J26</f>
        <v>16505.099999999999</v>
      </c>
      <c r="K16" s="15">
        <f>K26</f>
        <v>16577.8</v>
      </c>
      <c r="L16" s="67">
        <f>L26</f>
        <v>17214.3</v>
      </c>
    </row>
    <row r="17" spans="1:16" ht="37.5" x14ac:dyDescent="0.25">
      <c r="A17" s="28" t="s">
        <v>22</v>
      </c>
      <c r="B17" s="16">
        <f>SUM(C17:L17)</f>
        <v>3035384.2410699995</v>
      </c>
      <c r="C17" s="15"/>
      <c r="D17" s="15">
        <f>D34+D27</f>
        <v>165064.73107000001</v>
      </c>
      <c r="E17" s="15">
        <f>E27+E34+E42</f>
        <v>216727.5</v>
      </c>
      <c r="F17" s="15">
        <f>F27+F34+F42</f>
        <v>385537.2</v>
      </c>
      <c r="G17" s="15">
        <f>G27+G34</f>
        <v>300309.36</v>
      </c>
      <c r="H17" s="15">
        <f>H27+H34</f>
        <v>277734.7</v>
      </c>
      <c r="I17" s="33">
        <f>I27+I34+I50</f>
        <v>408132.75</v>
      </c>
      <c r="J17" s="40">
        <f>J27</f>
        <v>387619.8</v>
      </c>
      <c r="K17" s="15">
        <f>K27</f>
        <v>447047.4</v>
      </c>
      <c r="L17" s="67">
        <f>L27</f>
        <v>447210.8</v>
      </c>
    </row>
    <row r="18" spans="1:16" ht="56.25" x14ac:dyDescent="0.25">
      <c r="A18" s="29" t="s">
        <v>23</v>
      </c>
      <c r="B18" s="16">
        <f>SUM(C18:L18)</f>
        <v>140034.08000000002</v>
      </c>
      <c r="C18" s="15">
        <v>0</v>
      </c>
      <c r="D18" s="15">
        <v>0</v>
      </c>
      <c r="E18" s="15">
        <v>0</v>
      </c>
      <c r="F18" s="15">
        <v>35.1</v>
      </c>
      <c r="G18" s="15">
        <f>G28+G37</f>
        <v>13281.39</v>
      </c>
      <c r="H18" s="15">
        <f>H28+H37+H49</f>
        <v>22619.95</v>
      </c>
      <c r="I18" s="33">
        <f>I28+I37+I49</f>
        <v>27594.9</v>
      </c>
      <c r="J18" s="40">
        <f>J28+J37+J49</f>
        <v>25610.440000000002</v>
      </c>
      <c r="K18" s="15">
        <f>K28+K37</f>
        <v>23257.5</v>
      </c>
      <c r="L18" s="67">
        <f>L28+L37</f>
        <v>27634.800000000003</v>
      </c>
    </row>
    <row r="19" spans="1:16" ht="37.5" x14ac:dyDescent="0.25">
      <c r="A19" s="29" t="s">
        <v>24</v>
      </c>
      <c r="B19" s="16">
        <f>SUM(C19:L19)</f>
        <v>282614.89999999997</v>
      </c>
      <c r="C19" s="15"/>
      <c r="D19" s="15"/>
      <c r="E19" s="15"/>
      <c r="F19" s="15"/>
      <c r="G19" s="15">
        <f>G29+G35</f>
        <v>46206.1</v>
      </c>
      <c r="H19" s="15">
        <f>H29+H35+H47</f>
        <v>40182.300000000003</v>
      </c>
      <c r="I19" s="33">
        <f>I29+I35+I47</f>
        <v>50335.7</v>
      </c>
      <c r="J19" s="40">
        <f>J29+J35+J47</f>
        <v>58591.199999999997</v>
      </c>
      <c r="K19" s="15">
        <f>K29+K35</f>
        <v>43299.8</v>
      </c>
      <c r="L19" s="67">
        <f>L29+L35</f>
        <v>43999.8</v>
      </c>
    </row>
    <row r="20" spans="1:16" ht="56.25" x14ac:dyDescent="0.25">
      <c r="A20" s="29" t="s">
        <v>25</v>
      </c>
      <c r="B20" s="16">
        <f>SUM(C20:L20)</f>
        <v>78853.010000000009</v>
      </c>
      <c r="C20" s="15"/>
      <c r="D20" s="15"/>
      <c r="E20" s="15"/>
      <c r="F20" s="15"/>
      <c r="G20" s="15">
        <f>G30+G36</f>
        <v>6535.7</v>
      </c>
      <c r="H20" s="15">
        <f>H30+H36+H48</f>
        <v>14504.14</v>
      </c>
      <c r="I20" s="15">
        <f>I30+I36</f>
        <v>14267.400000000001</v>
      </c>
      <c r="J20" s="40">
        <f>J30+J36</f>
        <v>13020.94</v>
      </c>
      <c r="K20" s="15">
        <f>K30+K36</f>
        <v>13948.44</v>
      </c>
      <c r="L20" s="67">
        <f>L36+L30</f>
        <v>16576.39</v>
      </c>
    </row>
    <row r="21" spans="1:16" ht="39" x14ac:dyDescent="0.35">
      <c r="A21" s="9" t="s">
        <v>11</v>
      </c>
      <c r="B21" s="70">
        <f>C21+D21+E21+F21+G21+H21+I21+J21+K21+L21</f>
        <v>7152825.6499999994</v>
      </c>
      <c r="C21" s="20">
        <v>704036.3</v>
      </c>
      <c r="D21" s="20">
        <v>410917.6</v>
      </c>
      <c r="E21" s="20">
        <f>SUM(E22:E28)</f>
        <v>531653.4</v>
      </c>
      <c r="F21" s="20">
        <f>SUM(F22:F28)</f>
        <v>679953.6</v>
      </c>
      <c r="G21" s="20">
        <f>SUM(G22:G30)</f>
        <v>716506.29999999993</v>
      </c>
      <c r="H21" s="20">
        <f>SUM(H22:H30)</f>
        <v>736554.95000000007</v>
      </c>
      <c r="I21" s="20">
        <f>I23+I24+I25+I26+I27+I28+I29+I30</f>
        <v>686546.39999999991</v>
      </c>
      <c r="J21" s="41">
        <f>J23+J24+J25+J26+J27+J28+J29+J30</f>
        <v>808470.85</v>
      </c>
      <c r="K21" s="20">
        <f>K23+K24+K25+K26+K27+K28+K29+K30</f>
        <v>934549.85</v>
      </c>
      <c r="L21" s="64">
        <f>L23+L24+L25+L26+L27+L28+L29+L30</f>
        <v>943636.40000000014</v>
      </c>
      <c r="M21" s="2"/>
    </row>
    <row r="22" spans="1:16" ht="56.25" x14ac:dyDescent="0.3">
      <c r="A22" s="7" t="s">
        <v>6</v>
      </c>
      <c r="B22" s="10"/>
      <c r="C22" s="10"/>
      <c r="D22" s="10"/>
      <c r="E22" s="13"/>
      <c r="F22" s="13"/>
      <c r="G22" s="13"/>
      <c r="H22" s="14"/>
      <c r="I22" s="55"/>
      <c r="J22" s="39"/>
      <c r="K22" s="14"/>
      <c r="L22" s="71"/>
    </row>
    <row r="23" spans="1:16" ht="56.25" x14ac:dyDescent="0.3">
      <c r="A23" s="8" t="s">
        <v>7</v>
      </c>
      <c r="B23" s="10">
        <f>SUM(C23:L23)</f>
        <v>3794150.3800000004</v>
      </c>
      <c r="C23" s="10">
        <v>605175.9</v>
      </c>
      <c r="D23" s="10">
        <v>236471.8</v>
      </c>
      <c r="E23" s="15">
        <v>314958.90000000002</v>
      </c>
      <c r="F23" s="15">
        <v>347208.8</v>
      </c>
      <c r="G23" s="15">
        <v>351216.64000000001</v>
      </c>
      <c r="H23" s="15">
        <v>393407.24</v>
      </c>
      <c r="I23" s="10">
        <v>404469</v>
      </c>
      <c r="J23" s="40">
        <v>330932.09999999998</v>
      </c>
      <c r="K23" s="15">
        <v>404864.3</v>
      </c>
      <c r="L23" s="67">
        <v>405445.7</v>
      </c>
      <c r="M23" s="2">
        <f>I23+I46</f>
        <v>645574.80000000005</v>
      </c>
      <c r="N23" s="2">
        <f>J23+J46</f>
        <v>500155.39999999997</v>
      </c>
      <c r="O23" s="2">
        <f>K23+K46</f>
        <v>518516.5</v>
      </c>
      <c r="P23" s="2">
        <f>L23+L46</f>
        <v>493165.7</v>
      </c>
    </row>
    <row r="24" spans="1:16" ht="56.25" x14ac:dyDescent="0.3">
      <c r="A24" s="8" t="s">
        <v>8</v>
      </c>
      <c r="B24" s="10">
        <f>SUM(C24:L24)</f>
        <v>22304.503700000001</v>
      </c>
      <c r="C24" s="10">
        <v>1179.3</v>
      </c>
      <c r="D24" s="15">
        <v>1744.4237000000001</v>
      </c>
      <c r="E24" s="15">
        <v>1705.9</v>
      </c>
      <c r="F24" s="15">
        <v>1133.0999999999999</v>
      </c>
      <c r="G24" s="15">
        <v>2468</v>
      </c>
      <c r="H24" s="15">
        <v>2933.6</v>
      </c>
      <c r="I24" s="33">
        <v>2329.9</v>
      </c>
      <c r="J24" s="40">
        <v>2936.76</v>
      </c>
      <c r="K24" s="15">
        <v>2936.76</v>
      </c>
      <c r="L24" s="69">
        <v>2936.76</v>
      </c>
    </row>
    <row r="25" spans="1:16" ht="75" x14ac:dyDescent="0.25">
      <c r="A25" s="28" t="s">
        <v>9</v>
      </c>
      <c r="B25" s="10">
        <f t="shared" ref="B25" si="5">SUM(C25:H25)</f>
        <v>101629.75473</v>
      </c>
      <c r="C25" s="10">
        <v>90325</v>
      </c>
      <c r="D25" s="15">
        <v>11304.754730000001</v>
      </c>
      <c r="E25" s="16">
        <v>0</v>
      </c>
      <c r="F25" s="16">
        <v>0</v>
      </c>
      <c r="G25" s="16">
        <v>0</v>
      </c>
      <c r="H25" s="16">
        <v>0</v>
      </c>
      <c r="I25" s="72">
        <v>0</v>
      </c>
      <c r="J25" s="49">
        <v>0</v>
      </c>
      <c r="K25" s="16">
        <v>0</v>
      </c>
      <c r="L25" s="62">
        <v>0</v>
      </c>
    </row>
    <row r="26" spans="1:16" ht="37.5" x14ac:dyDescent="0.25">
      <c r="A26" s="28" t="s">
        <v>10</v>
      </c>
      <c r="B26" s="10">
        <f t="shared" ref="B26:B31" si="6">SUM(C26:L26)</f>
        <v>146161.48560000001</v>
      </c>
      <c r="C26" s="10">
        <v>7356.2</v>
      </c>
      <c r="D26" s="15">
        <v>9871.9356000000007</v>
      </c>
      <c r="E26" s="15">
        <v>13053.6</v>
      </c>
      <c r="F26" s="15">
        <v>15827</v>
      </c>
      <c r="G26" s="15">
        <v>16320.8</v>
      </c>
      <c r="H26" s="15">
        <v>16259.2</v>
      </c>
      <c r="I26" s="33">
        <v>17175.55</v>
      </c>
      <c r="J26" s="40">
        <v>16505.099999999999</v>
      </c>
      <c r="K26" s="15">
        <v>16577.8</v>
      </c>
      <c r="L26" s="69">
        <v>17214.3</v>
      </c>
    </row>
    <row r="27" spans="1:16" ht="37.5" x14ac:dyDescent="0.25">
      <c r="A27" s="28" t="s">
        <v>22</v>
      </c>
      <c r="B27" s="10">
        <f t="shared" si="6"/>
        <v>2726766.61</v>
      </c>
      <c r="C27" s="10">
        <v>0</v>
      </c>
      <c r="D27" s="15">
        <v>151524.6</v>
      </c>
      <c r="E27" s="15">
        <v>201935</v>
      </c>
      <c r="F27" s="15">
        <v>315749.59999999998</v>
      </c>
      <c r="G27" s="15">
        <v>300309.36</v>
      </c>
      <c r="H27" s="10">
        <v>276614.3</v>
      </c>
      <c r="I27" s="73">
        <v>198755.75</v>
      </c>
      <c r="J27" s="40">
        <v>387619.8</v>
      </c>
      <c r="K27" s="15">
        <v>447047.4</v>
      </c>
      <c r="L27" s="67">
        <v>447210.8</v>
      </c>
      <c r="M27" s="2">
        <f>I27+I34</f>
        <v>401755.75</v>
      </c>
    </row>
    <row r="28" spans="1:16" ht="56.25" x14ac:dyDescent="0.25">
      <c r="A28" s="29" t="s">
        <v>23</v>
      </c>
      <c r="B28" s="16">
        <f t="shared" si="6"/>
        <v>89453.31</v>
      </c>
      <c r="C28" s="15">
        <f t="shared" ref="C28:E28" si="7">C53</f>
        <v>0</v>
      </c>
      <c r="D28" s="15">
        <f t="shared" si="7"/>
        <v>0</v>
      </c>
      <c r="E28" s="15">
        <f t="shared" si="7"/>
        <v>0</v>
      </c>
      <c r="F28" s="15">
        <v>35.1</v>
      </c>
      <c r="G28" s="15">
        <v>5691.6</v>
      </c>
      <c r="H28" s="15">
        <v>13244.01</v>
      </c>
      <c r="I28" s="10">
        <v>16345.8</v>
      </c>
      <c r="J28" s="40">
        <v>16511.3</v>
      </c>
      <c r="K28" s="15">
        <v>16624.099999999999</v>
      </c>
      <c r="L28" s="67">
        <v>21001.4</v>
      </c>
    </row>
    <row r="29" spans="1:16" ht="37.5" x14ac:dyDescent="0.25">
      <c r="A29" s="29" t="s">
        <v>24</v>
      </c>
      <c r="B29" s="16">
        <f t="shared" si="6"/>
        <v>215299.39999999997</v>
      </c>
      <c r="C29" s="15"/>
      <c r="D29" s="15"/>
      <c r="E29" s="15"/>
      <c r="F29" s="15"/>
      <c r="G29" s="15">
        <v>37060.199999999997</v>
      </c>
      <c r="H29" s="15">
        <v>27779.3</v>
      </c>
      <c r="I29" s="10">
        <v>35865.699999999997</v>
      </c>
      <c r="J29" s="40">
        <v>43560.6</v>
      </c>
      <c r="K29" s="15">
        <v>35166.800000000003</v>
      </c>
      <c r="L29" s="67">
        <v>35866.800000000003</v>
      </c>
    </row>
    <row r="30" spans="1:16" ht="56.25" x14ac:dyDescent="0.25">
      <c r="A30" s="29" t="s">
        <v>25</v>
      </c>
      <c r="B30" s="16">
        <f t="shared" si="6"/>
        <v>57060.22</v>
      </c>
      <c r="C30" s="15"/>
      <c r="D30" s="15"/>
      <c r="E30" s="15"/>
      <c r="F30" s="15"/>
      <c r="G30" s="15">
        <v>3439.7</v>
      </c>
      <c r="H30" s="15">
        <v>6317.3</v>
      </c>
      <c r="I30" s="10">
        <v>11604.7</v>
      </c>
      <c r="J30" s="40">
        <v>10405.19</v>
      </c>
      <c r="K30" s="15">
        <v>11332.69</v>
      </c>
      <c r="L30" s="68">
        <v>13960.64</v>
      </c>
    </row>
    <row r="31" spans="1:16" ht="39" x14ac:dyDescent="0.35">
      <c r="A31" s="9" t="s">
        <v>12</v>
      </c>
      <c r="B31" s="20">
        <f t="shared" si="6"/>
        <v>649005.7310700001</v>
      </c>
      <c r="C31" s="20">
        <f t="shared" ref="C31:F31" si="8">SUM(C32:C34)</f>
        <v>77532.600000000006</v>
      </c>
      <c r="D31" s="20">
        <f t="shared" si="8"/>
        <v>13862.73107</v>
      </c>
      <c r="E31" s="20">
        <f>SUM(E32:E34)</f>
        <v>42050.2</v>
      </c>
      <c r="F31" s="20">
        <f t="shared" si="8"/>
        <v>81411.5</v>
      </c>
      <c r="G31" s="20">
        <f>SUM(G32:G38)</f>
        <v>56978.75</v>
      </c>
      <c r="H31" s="20">
        <f>SUM(H32:H37)</f>
        <v>85017.7</v>
      </c>
      <c r="I31" s="20">
        <f>I33+I34+I35+I36+I37+I38</f>
        <v>230944.60000000003</v>
      </c>
      <c r="J31" s="41">
        <f>J33+J34+J35+J36+J37+J38</f>
        <v>26443.35</v>
      </c>
      <c r="K31" s="20">
        <f>K33+K34+K35+K36+K37+K38+K39+K40+K41+K42+K43</f>
        <v>17382.150000000001</v>
      </c>
      <c r="L31" s="64">
        <f>L33+L34+L35+L36+L37</f>
        <v>17382.150000000001</v>
      </c>
    </row>
    <row r="32" spans="1:16" ht="56.25" x14ac:dyDescent="0.3">
      <c r="A32" s="7" t="s">
        <v>6</v>
      </c>
      <c r="B32" s="21"/>
      <c r="C32" s="22"/>
      <c r="D32" s="22"/>
      <c r="E32" s="21"/>
      <c r="F32" s="21"/>
      <c r="G32" s="21"/>
      <c r="H32" s="23"/>
      <c r="I32" s="23"/>
      <c r="J32" s="42"/>
      <c r="K32" s="23"/>
      <c r="L32" s="59"/>
    </row>
    <row r="33" spans="1:12" ht="56.25" x14ac:dyDescent="0.3">
      <c r="A33" s="8" t="s">
        <v>7</v>
      </c>
      <c r="B33" s="16">
        <f>SUM(C33:K33)</f>
        <v>230455.16</v>
      </c>
      <c r="C33" s="10">
        <v>77532.600000000006</v>
      </c>
      <c r="D33" s="10">
        <v>322.60000000000002</v>
      </c>
      <c r="E33" s="15">
        <v>30512.1</v>
      </c>
      <c r="F33" s="15">
        <v>30654.799999999999</v>
      </c>
      <c r="G33" s="15">
        <v>37147.06</v>
      </c>
      <c r="H33" s="15">
        <v>54286</v>
      </c>
      <c r="I33" s="15">
        <v>0</v>
      </c>
      <c r="J33" s="40">
        <v>0</v>
      </c>
      <c r="K33" s="15">
        <v>0</v>
      </c>
      <c r="L33" s="62">
        <v>0</v>
      </c>
    </row>
    <row r="34" spans="1:12" ht="37.5" x14ac:dyDescent="0.3">
      <c r="A34" s="8" t="s">
        <v>13</v>
      </c>
      <c r="B34" s="16">
        <f>SUM(C34:K34)</f>
        <v>279955.33106999996</v>
      </c>
      <c r="C34" s="24">
        <v>0</v>
      </c>
      <c r="D34" s="15">
        <v>13540.131069999999</v>
      </c>
      <c r="E34" s="15">
        <v>11538.1</v>
      </c>
      <c r="F34" s="15">
        <v>50756.7</v>
      </c>
      <c r="G34" s="15">
        <v>0</v>
      </c>
      <c r="H34" s="15">
        <v>1120.4000000000001</v>
      </c>
      <c r="I34" s="10">
        <v>203000</v>
      </c>
      <c r="J34" s="40">
        <v>0</v>
      </c>
      <c r="K34" s="15">
        <v>0</v>
      </c>
      <c r="L34" s="68">
        <v>0</v>
      </c>
    </row>
    <row r="35" spans="1:12" ht="37.5" x14ac:dyDescent="0.3">
      <c r="A35" s="8" t="s">
        <v>17</v>
      </c>
      <c r="B35" s="16">
        <f>SUM(C35:L35)</f>
        <v>66752.100000000006</v>
      </c>
      <c r="C35" s="24"/>
      <c r="D35" s="15"/>
      <c r="E35" s="15"/>
      <c r="F35" s="15"/>
      <c r="G35" s="15">
        <v>9145.9</v>
      </c>
      <c r="H35" s="15">
        <v>12288.5</v>
      </c>
      <c r="I35" s="15">
        <v>14243.7</v>
      </c>
      <c r="J35" s="40">
        <v>14808</v>
      </c>
      <c r="K35" s="15">
        <v>8133</v>
      </c>
      <c r="L35" s="67">
        <v>8133</v>
      </c>
    </row>
    <row r="36" spans="1:12" ht="56.25" x14ac:dyDescent="0.3">
      <c r="A36" s="8" t="s">
        <v>18</v>
      </c>
      <c r="B36" s="16">
        <f>SUM(C36:L36)</f>
        <v>21622.15</v>
      </c>
      <c r="C36" s="24"/>
      <c r="D36" s="15"/>
      <c r="E36" s="15"/>
      <c r="F36" s="15"/>
      <c r="G36" s="15">
        <v>3096</v>
      </c>
      <c r="H36" s="15">
        <v>8016.2</v>
      </c>
      <c r="I36" s="15">
        <v>2662.7</v>
      </c>
      <c r="J36" s="40">
        <v>2615.75</v>
      </c>
      <c r="K36" s="15">
        <v>2615.75</v>
      </c>
      <c r="L36" s="67">
        <v>2615.75</v>
      </c>
    </row>
    <row r="37" spans="1:12" ht="56.25" x14ac:dyDescent="0.3">
      <c r="A37" s="8" t="s">
        <v>19</v>
      </c>
      <c r="B37" s="16">
        <f>SUM(C37:L37)</f>
        <v>50220.990000000005</v>
      </c>
      <c r="C37" s="24"/>
      <c r="D37" s="15"/>
      <c r="E37" s="15"/>
      <c r="F37" s="15"/>
      <c r="G37" s="15">
        <v>7589.79</v>
      </c>
      <c r="H37" s="15">
        <v>9306.6</v>
      </c>
      <c r="I37" s="15">
        <v>11038.2</v>
      </c>
      <c r="J37" s="40">
        <v>9019.6</v>
      </c>
      <c r="K37" s="15">
        <v>6633.4</v>
      </c>
      <c r="L37" s="67">
        <v>6633.4</v>
      </c>
    </row>
    <row r="38" spans="1:12" ht="45.75" customHeight="1" x14ac:dyDescent="0.3">
      <c r="A38" s="8" t="s">
        <v>21</v>
      </c>
      <c r="B38" s="16">
        <f t="shared" ref="B38:B39" si="9">SUM(C38:H38)</f>
        <v>0</v>
      </c>
      <c r="C38" s="24"/>
      <c r="D38" s="15"/>
      <c r="E38" s="15"/>
      <c r="F38" s="15"/>
      <c r="G38" s="15">
        <v>0</v>
      </c>
      <c r="H38" s="15">
        <v>0</v>
      </c>
      <c r="I38" s="15">
        <v>0</v>
      </c>
      <c r="J38" s="40">
        <v>0</v>
      </c>
      <c r="K38" s="15">
        <v>0</v>
      </c>
      <c r="L38" s="68">
        <v>0</v>
      </c>
    </row>
    <row r="39" spans="1:12" ht="44.25" customHeight="1" x14ac:dyDescent="0.35">
      <c r="A39" s="9" t="s">
        <v>14</v>
      </c>
      <c r="B39" s="20">
        <f t="shared" si="9"/>
        <v>560640.19999999995</v>
      </c>
      <c r="C39" s="20">
        <f>SUM(C40:C45)</f>
        <v>0</v>
      </c>
      <c r="D39" s="20">
        <f>SUM(D40:D45)</f>
        <v>0</v>
      </c>
      <c r="E39" s="20">
        <f>SUM(E40:E42)</f>
        <v>102890.7</v>
      </c>
      <c r="F39" s="20">
        <f>SUM(F40:F42)</f>
        <v>119095.4</v>
      </c>
      <c r="G39" s="20">
        <f>SUM(G40:G43)</f>
        <v>236554.1</v>
      </c>
      <c r="H39" s="20">
        <f>SUM(H40:H42)</f>
        <v>102100</v>
      </c>
      <c r="I39" s="20">
        <f>I41+I42+I43</f>
        <v>0</v>
      </c>
      <c r="J39" s="41">
        <f>J41+J42+J43</f>
        <v>0</v>
      </c>
      <c r="K39" s="20">
        <f>K41+K42+K43</f>
        <v>0</v>
      </c>
      <c r="L39" s="65">
        <f>L41+L42+L43</f>
        <v>0</v>
      </c>
    </row>
    <row r="40" spans="1:12" ht="56.25" x14ac:dyDescent="0.3">
      <c r="A40" s="7" t="s">
        <v>6</v>
      </c>
      <c r="B40" s="13"/>
      <c r="C40" s="10"/>
      <c r="D40" s="10"/>
      <c r="E40" s="13"/>
      <c r="F40" s="13"/>
      <c r="G40" s="13"/>
      <c r="H40" s="14"/>
      <c r="I40" s="14"/>
      <c r="J40" s="39"/>
      <c r="K40" s="14"/>
      <c r="L40" s="59"/>
    </row>
    <row r="41" spans="1:12" ht="56.25" x14ac:dyDescent="0.3">
      <c r="A41" s="8" t="s">
        <v>7</v>
      </c>
      <c r="B41" s="16">
        <f>E41+F41+G41+H41+I41+J41+K41</f>
        <v>538255.9</v>
      </c>
      <c r="C41" s="10">
        <v>0</v>
      </c>
      <c r="D41" s="10">
        <v>0</v>
      </c>
      <c r="E41" s="15">
        <v>99636.3</v>
      </c>
      <c r="F41" s="15">
        <v>100064.5</v>
      </c>
      <c r="G41" s="15">
        <v>236455.1</v>
      </c>
      <c r="H41" s="15">
        <v>102100</v>
      </c>
      <c r="I41" s="15">
        <v>0</v>
      </c>
      <c r="J41" s="40">
        <v>0</v>
      </c>
      <c r="K41" s="15">
        <v>0</v>
      </c>
      <c r="L41" s="62">
        <v>0</v>
      </c>
    </row>
    <row r="42" spans="1:12" ht="37.5" x14ac:dyDescent="0.3">
      <c r="A42" s="8" t="s">
        <v>13</v>
      </c>
      <c r="B42" s="16">
        <f>E42+F42+G42+H42+I42+J42+K42</f>
        <v>22285.300000000003</v>
      </c>
      <c r="C42" s="10"/>
      <c r="D42" s="15"/>
      <c r="E42" s="15">
        <v>3254.4</v>
      </c>
      <c r="F42" s="15">
        <v>19030.900000000001</v>
      </c>
      <c r="G42" s="33">
        <v>0</v>
      </c>
      <c r="H42" s="15">
        <v>0</v>
      </c>
      <c r="I42" s="15">
        <v>0</v>
      </c>
      <c r="J42" s="40">
        <v>0</v>
      </c>
      <c r="K42" s="15">
        <v>0</v>
      </c>
      <c r="L42" s="62">
        <v>0</v>
      </c>
    </row>
    <row r="43" spans="1:12" ht="37.5" x14ac:dyDescent="0.3">
      <c r="A43" s="8" t="s">
        <v>26</v>
      </c>
      <c r="B43" s="16">
        <f>G43+H43+I43+J43+K43</f>
        <v>99</v>
      </c>
      <c r="C43" s="10"/>
      <c r="D43" s="15"/>
      <c r="E43" s="15"/>
      <c r="F43" s="15"/>
      <c r="G43" s="33">
        <v>99</v>
      </c>
      <c r="H43" s="15">
        <v>0</v>
      </c>
      <c r="I43" s="15">
        <v>0</v>
      </c>
      <c r="J43" s="40">
        <v>0</v>
      </c>
      <c r="K43" s="15">
        <v>0</v>
      </c>
      <c r="L43" s="62">
        <v>0</v>
      </c>
    </row>
    <row r="44" spans="1:12" ht="39" x14ac:dyDescent="0.35">
      <c r="A44" s="9" t="s">
        <v>15</v>
      </c>
      <c r="B44" s="35">
        <f>SUM(C44:L44)</f>
        <v>1560753.5199999998</v>
      </c>
      <c r="C44" s="35">
        <f>SUM(C45:C53)</f>
        <v>0</v>
      </c>
      <c r="D44" s="35">
        <f>SUM(D45:D53)</f>
        <v>0</v>
      </c>
      <c r="E44" s="35">
        <v>147455.9</v>
      </c>
      <c r="F44" s="35">
        <v>209498.8</v>
      </c>
      <c r="G44" s="35">
        <f>SUM(G45:G51)</f>
        <v>341333.7</v>
      </c>
      <c r="H44" s="34">
        <f>H46+H47+H48+H49+H50</f>
        <v>243647.48</v>
      </c>
      <c r="I44" s="20">
        <f>I46+I47+I48+I49+I50</f>
        <v>247919.99999999997</v>
      </c>
      <c r="J44" s="41">
        <f>J46+J47+J48+J49</f>
        <v>169525.44</v>
      </c>
      <c r="K44" s="20">
        <f>K46+K47+K48+K49</f>
        <v>113652.2</v>
      </c>
      <c r="L44" s="64">
        <f>L46</f>
        <v>87720</v>
      </c>
    </row>
    <row r="45" spans="1:12" ht="56.25" x14ac:dyDescent="0.3">
      <c r="A45" s="7" t="s">
        <v>6</v>
      </c>
      <c r="B45" s="33"/>
      <c r="C45" s="33"/>
      <c r="D45" s="33"/>
      <c r="E45" s="33"/>
      <c r="F45" s="33"/>
      <c r="G45" s="33"/>
      <c r="H45" s="53"/>
      <c r="I45" s="53"/>
      <c r="J45" s="56"/>
      <c r="K45" s="53"/>
      <c r="L45" s="59"/>
    </row>
    <row r="46" spans="1:12" ht="56.25" x14ac:dyDescent="0.3">
      <c r="A46" s="8" t="s">
        <v>7</v>
      </c>
      <c r="B46" s="16">
        <f>E46+F46+G46+H46+I46+J46+K46+L46</f>
        <v>1538281.5999999999</v>
      </c>
      <c r="C46" s="15">
        <v>0</v>
      </c>
      <c r="D46" s="15">
        <v>0</v>
      </c>
      <c r="E46" s="15">
        <v>147455.9</v>
      </c>
      <c r="F46" s="15">
        <v>209498.8</v>
      </c>
      <c r="G46" s="15">
        <v>326333.7</v>
      </c>
      <c r="H46" s="10">
        <v>243291.9</v>
      </c>
      <c r="I46" s="10">
        <v>241105.8</v>
      </c>
      <c r="J46" s="66">
        <v>169223.3</v>
      </c>
      <c r="K46" s="10">
        <v>113652.2</v>
      </c>
      <c r="L46" s="67">
        <v>87720</v>
      </c>
    </row>
    <row r="47" spans="1:12" ht="37.5" x14ac:dyDescent="0.3">
      <c r="A47" s="8" t="s">
        <v>28</v>
      </c>
      <c r="B47" s="16">
        <f>H47+I47+J47+K47</f>
        <v>563.4</v>
      </c>
      <c r="C47" s="15"/>
      <c r="D47" s="15"/>
      <c r="E47" s="15"/>
      <c r="F47" s="15"/>
      <c r="G47" s="15"/>
      <c r="H47" s="10">
        <v>114.5</v>
      </c>
      <c r="I47" s="15">
        <v>226.3</v>
      </c>
      <c r="J47" s="40">
        <v>222.6</v>
      </c>
      <c r="K47" s="15">
        <v>0</v>
      </c>
      <c r="L47" s="62">
        <v>0</v>
      </c>
    </row>
    <row r="48" spans="1:12" ht="56.25" x14ac:dyDescent="0.3">
      <c r="A48" s="8" t="s">
        <v>29</v>
      </c>
      <c r="B48" s="16">
        <f>H48+I48+J48+K48</f>
        <v>170.64</v>
      </c>
      <c r="C48" s="15"/>
      <c r="D48" s="15"/>
      <c r="E48" s="15"/>
      <c r="F48" s="15"/>
      <c r="G48" s="15"/>
      <c r="H48" s="10">
        <v>170.64</v>
      </c>
      <c r="I48" s="15">
        <v>0</v>
      </c>
      <c r="J48" s="40">
        <v>0</v>
      </c>
      <c r="K48" s="15">
        <v>0</v>
      </c>
      <c r="L48" s="62">
        <v>0</v>
      </c>
    </row>
    <row r="49" spans="1:12" ht="56.25" x14ac:dyDescent="0.3">
      <c r="A49" s="8" t="s">
        <v>27</v>
      </c>
      <c r="B49" s="16">
        <f>H49+I49+J49+K49</f>
        <v>359.78000000000003</v>
      </c>
      <c r="C49" s="15"/>
      <c r="D49" s="15"/>
      <c r="E49" s="15"/>
      <c r="F49" s="15"/>
      <c r="G49" s="15"/>
      <c r="H49" s="10">
        <v>69.34</v>
      </c>
      <c r="I49" s="15">
        <v>210.9</v>
      </c>
      <c r="J49" s="40">
        <v>79.540000000000006</v>
      </c>
      <c r="K49" s="15">
        <v>0</v>
      </c>
      <c r="L49" s="62">
        <v>0</v>
      </c>
    </row>
    <row r="50" spans="1:12" ht="37.5" x14ac:dyDescent="0.3">
      <c r="A50" s="8" t="s">
        <v>22</v>
      </c>
      <c r="B50" s="16">
        <f>H50+I50+J50+K50+L50</f>
        <v>6378.1</v>
      </c>
      <c r="C50" s="15"/>
      <c r="D50" s="15"/>
      <c r="E50" s="15"/>
      <c r="F50" s="15"/>
      <c r="G50" s="15"/>
      <c r="H50" s="10">
        <v>1.1000000000000001</v>
      </c>
      <c r="I50" s="15">
        <v>6377</v>
      </c>
      <c r="J50" s="40">
        <v>0</v>
      </c>
      <c r="K50" s="15">
        <v>0</v>
      </c>
      <c r="L50" s="62">
        <v>0</v>
      </c>
    </row>
    <row r="51" spans="1:12" ht="27.75" customHeight="1" x14ac:dyDescent="0.35">
      <c r="A51" s="6" t="s">
        <v>16</v>
      </c>
      <c r="B51" s="25">
        <v>15000</v>
      </c>
      <c r="C51" s="19"/>
      <c r="D51" s="19"/>
      <c r="E51" s="19"/>
      <c r="F51" s="19"/>
      <c r="G51" s="25">
        <v>15000</v>
      </c>
      <c r="H51" s="19"/>
      <c r="I51" s="19"/>
      <c r="J51" s="43"/>
      <c r="K51" s="19"/>
      <c r="L51" s="59"/>
    </row>
    <row r="52" spans="1:12" ht="27.75" customHeight="1" x14ac:dyDescent="0.35">
      <c r="A52" s="6"/>
      <c r="B52" s="25"/>
      <c r="C52" s="19"/>
      <c r="D52" s="19"/>
      <c r="E52" s="19"/>
      <c r="F52" s="19"/>
      <c r="G52" s="25"/>
      <c r="H52" s="19" t="s">
        <v>31</v>
      </c>
      <c r="I52" s="44"/>
      <c r="J52" s="46"/>
      <c r="K52" s="46" t="s">
        <v>33</v>
      </c>
      <c r="L52" s="61" t="s">
        <v>34</v>
      </c>
    </row>
    <row r="53" spans="1:12" x14ac:dyDescent="0.3">
      <c r="B53" s="4"/>
      <c r="C53" s="4"/>
      <c r="D53" s="4"/>
      <c r="E53" s="11"/>
      <c r="F53" s="11"/>
      <c r="G53" s="11"/>
      <c r="H53" s="11"/>
      <c r="K53" s="50"/>
    </row>
    <row r="55" spans="1:12" x14ac:dyDescent="0.3">
      <c r="E55" s="2"/>
    </row>
  </sheetData>
  <mergeCells count="9">
    <mergeCell ref="A5:J5"/>
    <mergeCell ref="A6:J6"/>
    <mergeCell ref="A1:H1"/>
    <mergeCell ref="A9:A10"/>
    <mergeCell ref="B9:B10"/>
    <mergeCell ref="E4:G4"/>
    <mergeCell ref="C9:J9"/>
    <mergeCell ref="I2:K2"/>
    <mergeCell ref="I4:K4"/>
  </mergeCells>
  <pageMargins left="1.5748031496062993" right="0.39370078740157483" top="1.3779527559055118" bottom="0.39370078740157483" header="0.51181102362204722" footer="0.51181102362204722"/>
  <pageSetup paperSize="9" scale="60" firstPageNumber="0" orientation="landscape" r:id="rId1"/>
  <headerFooter scaleWithDoc="0" alignWithMargins="0">
    <oddHeader>&amp;C&amp;P</oddHeader>
    <evenHeader>&amp;C2</even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31.12.2025</vt:lpstr>
      <vt:lpstr>'на 31.12.2025'!Область_печати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KGH24</dc:creator>
  <cp:lastModifiedBy>admkursk042</cp:lastModifiedBy>
  <cp:revision>0</cp:revision>
  <cp:lastPrinted>2026-01-29T06:58:57Z</cp:lastPrinted>
  <dcterms:created xsi:type="dcterms:W3CDTF">2006-09-16T00:00:00Z</dcterms:created>
  <dcterms:modified xsi:type="dcterms:W3CDTF">2026-02-03T11:29:51Z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